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utsqld.sharepoint.com/sites/scoutsqldrovers/Rover Governance/"/>
    </mc:Choice>
  </mc:AlternateContent>
  <xr:revisionPtr revIDLastSave="210" documentId="8_{5A7F5FD8-1DF7-450E-A15A-BC7A75ADFBA2}" xr6:coauthVersionLast="45" xr6:coauthVersionMax="45" xr10:uidLastSave="{66F3BE58-B1F6-4960-92C6-8C51782DD2E9}"/>
  <workbookProtection workbookAlgorithmName="SHA-512" workbookHashValue="Hh8e/GSlwlndoM5XdASDQOHKPvk3uytUgh37eh8Dx0L1kTWdjiTET/F7pBDr1/49xk4xJ4f8MaHhKGsEd+gprA==" workbookSaltValue="QCCtlUS/76D8DCO2Qw9jPg==" workbookSpinCount="100000" lockStructure="1"/>
  <bookViews>
    <workbookView xWindow="-120" yWindow="-120" windowWidth="29040" windowHeight="15840" xr2:uid="{9DAA1597-6DCA-4D8C-AB43-50B7AE4D8824}"/>
  </bookViews>
  <sheets>
    <sheet name="For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2" i="1"/>
  <c r="G21" i="1" l="1"/>
  <c r="D37" i="1" s="1"/>
  <c r="D34" i="1" l="1"/>
  <c r="E26" i="1"/>
  <c r="F26" i="1" s="1"/>
  <c r="A26" i="1"/>
  <c r="E25" i="1"/>
  <c r="F25" i="1" s="1"/>
  <c r="A25" i="1"/>
  <c r="E24" i="1"/>
  <c r="F24" i="1" s="1"/>
  <c r="A24" i="1"/>
  <c r="A23" i="1"/>
  <c r="A27" i="1"/>
  <c r="A22" i="1"/>
  <c r="E23" i="1"/>
  <c r="E27" i="1"/>
  <c r="E22" i="1"/>
  <c r="E21" i="1"/>
  <c r="A21" i="1"/>
  <c r="D36" i="1" l="1"/>
  <c r="D35" i="1"/>
  <c r="F41" i="1"/>
  <c r="F23" i="1"/>
  <c r="F27" i="1"/>
  <c r="F22" i="1"/>
  <c r="F10" i="1"/>
  <c r="F21" i="1"/>
  <c r="F29" i="1" l="1"/>
  <c r="F30" i="1" s="1"/>
  <c r="F42" i="1"/>
  <c r="E43" i="1" l="1"/>
  <c r="F44" i="1"/>
</calcChain>
</file>

<file path=xl/sharedStrings.xml><?xml version="1.0" encoding="utf-8"?>
<sst xmlns="http://schemas.openxmlformats.org/spreadsheetml/2006/main" count="123" uniqueCount="116">
  <si>
    <t>Item</t>
  </si>
  <si>
    <t>Description</t>
  </si>
  <si>
    <t>Qty</t>
  </si>
  <si>
    <t>Unit Price</t>
  </si>
  <si>
    <t>Amount</t>
  </si>
  <si>
    <t>Subtotal</t>
  </si>
  <si>
    <t>RVPLNLMXL</t>
  </si>
  <si>
    <t>RVPLNLM2X</t>
  </si>
  <si>
    <t>RVPLNLM3X</t>
  </si>
  <si>
    <t>RVPLOLMXL</t>
  </si>
  <si>
    <t>RVPLOLM2X</t>
  </si>
  <si>
    <t>RVPLOLM3X</t>
  </si>
  <si>
    <t>RVPLOLM4X</t>
  </si>
  <si>
    <t>Rover Polo Old Logo Mens XL</t>
  </si>
  <si>
    <t>Rover Polo Old Logo Mens 2XL</t>
  </si>
  <si>
    <t>Rover Polo Old Logo Mens 3XL</t>
  </si>
  <si>
    <t>Rover Polo Old Logo Mens 4XL</t>
  </si>
  <si>
    <t>RVPLOLF08</t>
  </si>
  <si>
    <t>Rover Polo Old Logo Ladies S8</t>
  </si>
  <si>
    <t>RVPLOLF10</t>
  </si>
  <si>
    <t>RVPLOLF14</t>
  </si>
  <si>
    <t>RVPLOLF16</t>
  </si>
  <si>
    <t>RVPLOLF18</t>
  </si>
  <si>
    <t>RVPLOLF20</t>
  </si>
  <si>
    <t>RVPLOLF22</t>
  </si>
  <si>
    <t>Rover Polo Old Logo Ladies S10</t>
  </si>
  <si>
    <t>Rover Polo Old Logo Ladies S14</t>
  </si>
  <si>
    <t>Rover Polo Old Logo Ladies S16</t>
  </si>
  <si>
    <t>Rover Polo Old Logo Ladies S18</t>
  </si>
  <si>
    <t>Rover Polo Old Logo Ladies S20</t>
  </si>
  <si>
    <t>Rover Polo Old Logo Ladies S22</t>
  </si>
  <si>
    <t>RVPLNLF08</t>
  </si>
  <si>
    <t>RVPLNLF10</t>
  </si>
  <si>
    <t>RVPLNLF12</t>
  </si>
  <si>
    <t>RVPLNLF14</t>
  </si>
  <si>
    <t>RVPLNLF16</t>
  </si>
  <si>
    <t>RVPLNLF18</t>
  </si>
  <si>
    <t>Rover Polo New Logo Ladies S8</t>
  </si>
  <si>
    <t>Rover Polo New Logo Ladies S10</t>
  </si>
  <si>
    <t>Rover Polo New Logo Ladies S12</t>
  </si>
  <si>
    <t>Rover Polo New Logo Ladies S14</t>
  </si>
  <si>
    <t>Rover Polo New Logo Ladies S16</t>
  </si>
  <si>
    <t>Rover Polo New Logo Ladies S18</t>
  </si>
  <si>
    <t>RVPLNLMSM</t>
  </si>
  <si>
    <t>Rover Polo New Logo Mens Small</t>
  </si>
  <si>
    <t>RVPLNLMMD</t>
  </si>
  <si>
    <t>Rover Polo New Logo Mens Medium</t>
  </si>
  <si>
    <t>RVPLNLMLG</t>
  </si>
  <si>
    <t>RVPLNLM5X</t>
  </si>
  <si>
    <t>Rover Polo New Logo Mens Large</t>
  </si>
  <si>
    <t>Rover Polo New Logo Mens XL</t>
  </si>
  <si>
    <t>Rover Polo New Logo Mens 2XL</t>
  </si>
  <si>
    <t>Rover Polo New Logo Mens 3XL</t>
  </si>
  <si>
    <t>Rover Polo New Logo Mens 5XL</t>
  </si>
  <si>
    <t>THE SCOUT ASSOCIATION OF AUSTRALIA, QUEENSLAND BRANCH Inc.</t>
  </si>
  <si>
    <t>QLD ROVERS MERCHANDISE ORDER FORM</t>
  </si>
  <si>
    <t>LAPELPIN</t>
  </si>
  <si>
    <t>RVR100BADGE</t>
  </si>
  <si>
    <t>PRIDEBADGE</t>
  </si>
  <si>
    <t>CONQRBADGE</t>
  </si>
  <si>
    <t>CONQRPIN</t>
  </si>
  <si>
    <t>CONQRBBAG</t>
  </si>
  <si>
    <t>CONQRWSOCKS</t>
  </si>
  <si>
    <t>CONQRBSOCKS</t>
  </si>
  <si>
    <t>Rover Lapel Pin</t>
  </si>
  <si>
    <t>Rovers 100 Badge</t>
  </si>
  <si>
    <t>Pride March 2019 Badge</t>
  </si>
  <si>
    <t>CONQR Badge</t>
  </si>
  <si>
    <t>CONQR Pin</t>
  </si>
  <si>
    <t>CONQR Bum Bag</t>
  </si>
  <si>
    <t>CONQR White Socks</t>
  </si>
  <si>
    <t>CONQR Black Socks</t>
  </si>
  <si>
    <t>Order Date:</t>
  </si>
  <si>
    <t>CUSTOMER DETAILS</t>
  </si>
  <si>
    <t>Part A</t>
  </si>
  <si>
    <t>Contact Name:</t>
  </si>
  <si>
    <t>Email Address:</t>
  </si>
  <si>
    <t>GST incl.</t>
  </si>
  <si>
    <t>Mob:</t>
  </si>
  <si>
    <t>Delivery Address:</t>
  </si>
  <si>
    <t>Region:</t>
  </si>
  <si>
    <t>Region</t>
  </si>
  <si>
    <t>Brisbane North</t>
  </si>
  <si>
    <t>Brisbane South</t>
  </si>
  <si>
    <t>Central QLD</t>
  </si>
  <si>
    <t>Far North</t>
  </si>
  <si>
    <t>Kennedy</t>
  </si>
  <si>
    <t>Gold Coast</t>
  </si>
  <si>
    <t>South Eastern</t>
  </si>
  <si>
    <t>Moreton</t>
  </si>
  <si>
    <t>Northern Moreton Bay</t>
  </si>
  <si>
    <t>Darling Downs</t>
  </si>
  <si>
    <t>Suncoast</t>
  </si>
  <si>
    <t>Part B</t>
  </si>
  <si>
    <t>MERCHANDISE ORDERS</t>
  </si>
  <si>
    <t>Part C</t>
  </si>
  <si>
    <t>SHIPPING DETAILS</t>
  </si>
  <si>
    <t>Rovers in Central Queensland, Kennedy, or Far North Region receive a flat rate of $10.</t>
  </si>
  <si>
    <t>Postcode:</t>
  </si>
  <si>
    <t>TOTAL</t>
  </si>
  <si>
    <t>Total GST</t>
  </si>
  <si>
    <t>Date: 08/20</t>
  </si>
  <si>
    <t>Issue: 1</t>
  </si>
  <si>
    <t>Please only fill in the sections of the form highlighted in Yellow.</t>
  </si>
  <si>
    <t>Form: R5</t>
  </si>
  <si>
    <t>Part D</t>
  </si>
  <si>
    <t>SUBMISSION</t>
  </si>
  <si>
    <t>To submit your merchandise order, email the completed form to the Merchandise Officer on merchandise@qldrovers.org.au. Following receipt of your order, details of how to pay will be forwarded to you via email.</t>
  </si>
  <si>
    <t>$20 - 7 or more shirts &amp; unlimited badges</t>
  </si>
  <si>
    <t>$15 - 5-6 shirts &amp; unlimited badges</t>
  </si>
  <si>
    <t>$10 - up to 4 shirts &amp; unlimited badges</t>
  </si>
  <si>
    <t>Yes</t>
  </si>
  <si>
    <t>No</t>
  </si>
  <si>
    <r>
      <t xml:space="preserve">$0   - Pickup at QBRC </t>
    </r>
    <r>
      <rPr>
        <sz val="8"/>
        <color theme="1"/>
        <rFont val="Arial"/>
        <family val="2"/>
      </rPr>
      <t>(held on the 3rd Sunday of the month)</t>
    </r>
  </si>
  <si>
    <t>$3   - up to 8 badges/pins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</si>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</sst>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\-mmm\-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4" fontId="0" fillId="0" borderId="0" xfId="1" applyFont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Protection="1">
      <protection locked="0"/>
    </xf>
    <xf numFmtId="49" fontId="2" fillId="2" borderId="10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5" fillId="0" borderId="1" xfId="1" applyNumberFormat="1" applyFont="1" applyBorder="1" applyAlignment="1" applyProtection="1">
      <alignment vertical="center"/>
    </xf>
    <xf numFmtId="0" fontId="0" fillId="0" borderId="0" xfId="0" applyProtection="1"/>
    <xf numFmtId="49" fontId="2" fillId="0" borderId="2" xfId="0" applyNumberFormat="1" applyFont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49" fontId="5" fillId="0" borderId="2" xfId="1" applyNumberFormat="1" applyFont="1" applyBorder="1" applyAlignment="1" applyProtection="1">
      <alignment horizontal="left" vertical="center" indent="1"/>
    </xf>
    <xf numFmtId="49" fontId="7" fillId="0" borderId="7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7" fillId="0" borderId="8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1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/>
    </xf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center"/>
    </xf>
    <xf numFmtId="0" fontId="2" fillId="0" borderId="0" xfId="0" applyFont="1" applyProtection="1"/>
    <xf numFmtId="0" fontId="3" fillId="0" borderId="10" xfId="0" applyFont="1" applyBorder="1" applyAlignment="1" applyProtection="1">
      <alignment horizontal="left"/>
    </xf>
    <xf numFmtId="0" fontId="3" fillId="0" borderId="10" xfId="0" applyFont="1" applyBorder="1" applyProtection="1"/>
    <xf numFmtId="164" fontId="2" fillId="0" borderId="10" xfId="0" applyNumberFormat="1" applyFont="1" applyBorder="1" applyProtection="1"/>
    <xf numFmtId="0" fontId="3" fillId="0" borderId="10" xfId="0" applyFont="1" applyBorder="1" applyAlignment="1" applyProtection="1">
      <alignment horizontal="right"/>
    </xf>
    <xf numFmtId="0" fontId="2" fillId="0" borderId="10" xfId="0" applyFont="1" applyBorder="1" applyProtection="1"/>
    <xf numFmtId="0" fontId="3" fillId="0" borderId="1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44" fontId="3" fillId="0" borderId="0" xfId="1" applyFont="1" applyAlignment="1" applyProtection="1">
      <alignment horizontal="center"/>
    </xf>
    <xf numFmtId="44" fontId="2" fillId="0" borderId="10" xfId="1" applyFont="1" applyBorder="1" applyProtection="1"/>
    <xf numFmtId="0" fontId="2" fillId="0" borderId="0" xfId="0" applyFont="1" applyAlignment="1" applyProtection="1">
      <alignment horizontal="center"/>
    </xf>
    <xf numFmtId="44" fontId="2" fillId="0" borderId="13" xfId="1" applyFont="1" applyBorder="1" applyProtection="1"/>
    <xf numFmtId="44" fontId="8" fillId="0" borderId="14" xfId="1" applyFont="1" applyBorder="1" applyProtection="1"/>
    <xf numFmtId="44" fontId="2" fillId="0" borderId="0" xfId="1" applyFont="1" applyProtection="1"/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9" fillId="0" borderId="0" xfId="0" applyFont="1" applyProtection="1"/>
    <xf numFmtId="0" fontId="9" fillId="0" borderId="15" xfId="0" applyFont="1" applyBorder="1" applyProtection="1"/>
    <xf numFmtId="44" fontId="10" fillId="0" borderId="15" xfId="1" applyFont="1" applyBorder="1" applyAlignment="1" applyProtection="1">
      <alignment horizontal="right"/>
    </xf>
    <xf numFmtId="44" fontId="9" fillId="0" borderId="15" xfId="1" applyFont="1" applyBorder="1" applyAlignment="1" applyProtection="1">
      <alignment horizontal="center"/>
    </xf>
    <xf numFmtId="44" fontId="8" fillId="0" borderId="15" xfId="1" applyFont="1" applyBorder="1" applyProtection="1"/>
    <xf numFmtId="0" fontId="2" fillId="0" borderId="0" xfId="0" applyFont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805180</xdr:colOff>
      <xdr:row>3</xdr:row>
      <xdr:rowOff>137795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4B22E7-3763-4950-B8C2-E8275A4234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25" y="200025"/>
          <a:ext cx="719455" cy="5092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6F50E3-A79E-48D7-8CA7-B89FFEE9F0C9}" name="Table1" displayName="Table1" ref="A1:D33" totalsRowShown="0">
  <autoFilter ref="A1:D33" xr:uid="{4840AA95-A331-4664-A2AE-CEC0F85D8595}"/>
  <tableColumns count="4">
    <tableColumn id="2" xr3:uid="{D5ED9477-0FC3-49C9-939F-A943B73009E2}" name="Description"/>
    <tableColumn id="4" xr3:uid="{02B3F1C2-902D-48AC-8C18-27CEA8BE7121}" name="Item"/>
    <tableColumn id="3" xr3:uid="{71136CC2-0736-4BAF-9834-76F55AF85160}" name="Unit Price" dataCellStyle="Currency"/>
    <tableColumn id="1" xr3:uid="{87F22E8E-DE65-47F5-8945-C6551F078BBD}" name="ID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F3D8D7-3583-4335-890F-C4D84034C9B9}" name="Table2" displayName="Table2" ref="G1:G12" totalsRowShown="0">
  <autoFilter ref="G1:G12" xr:uid="{74E454DF-C2E2-42A7-B2BD-FB19D047AF58}"/>
  <sortState xmlns:xlrd2="http://schemas.microsoft.com/office/spreadsheetml/2017/richdata2" ref="G2:G12">
    <sortCondition ref="G1:G12"/>
  </sortState>
  <tableColumns count="1">
    <tableColumn id="1" xr3:uid="{BE82D07C-496D-47C9-A725-36F67C6BA01C}" name="Region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0E00F-95A0-4176-95A2-7BA3FD6F2094}">
  <dimension ref="A1:G50"/>
  <sheetViews>
    <sheetView tabSelected="1" view="pageLayout" zoomScaleNormal="100" workbookViewId="0">
      <selection activeCell="D38" sqref="D38"/>
    </sheetView>
  </sheetViews>
  <sheetFormatPr defaultColWidth="9" defaultRowHeight="15" x14ac:dyDescent="0.25"/>
  <cols>
    <col min="1" max="1" width="12.42578125" style="35" customWidth="1"/>
    <col min="2" max="2" width="10.85546875" style="35" customWidth="1"/>
    <col min="3" max="3" width="36.42578125" style="35" customWidth="1"/>
    <col min="4" max="4" width="8.85546875" style="47" bestFit="1" customWidth="1"/>
    <col min="5" max="5" width="12.85546875" style="50" bestFit="1" customWidth="1"/>
    <col min="6" max="6" width="12.85546875" style="50" customWidth="1"/>
    <col min="7" max="7" width="5.5703125" style="15" hidden="1" customWidth="1"/>
    <col min="8" max="16384" width="9" style="15"/>
  </cols>
  <sheetData>
    <row r="1" spans="1:6" x14ac:dyDescent="0.25">
      <c r="A1" s="10"/>
      <c r="B1" s="11"/>
      <c r="C1" s="12"/>
      <c r="D1" s="12"/>
      <c r="E1" s="13"/>
      <c r="F1" s="14"/>
    </row>
    <row r="2" spans="1:6" x14ac:dyDescent="0.25">
      <c r="A2" s="16"/>
      <c r="B2" s="17" t="s">
        <v>54</v>
      </c>
      <c r="C2" s="18"/>
      <c r="D2" s="18"/>
      <c r="E2" s="19"/>
      <c r="F2" s="20" t="s">
        <v>104</v>
      </c>
    </row>
    <row r="3" spans="1:6" ht="15.75" x14ac:dyDescent="0.25">
      <c r="A3" s="16"/>
      <c r="B3" s="21" t="s">
        <v>55</v>
      </c>
      <c r="C3" s="22"/>
      <c r="D3" s="22"/>
      <c r="E3" s="23"/>
      <c r="F3" s="20" t="s">
        <v>102</v>
      </c>
    </row>
    <row r="4" spans="1:6" x14ac:dyDescent="0.25">
      <c r="A4" s="16"/>
      <c r="B4" s="24"/>
      <c r="C4" s="25"/>
      <c r="D4" s="25"/>
      <c r="E4" s="26"/>
      <c r="F4" s="20" t="s">
        <v>101</v>
      </c>
    </row>
    <row r="5" spans="1:6" x14ac:dyDescent="0.25">
      <c r="A5" s="27"/>
      <c r="B5" s="28"/>
      <c r="C5" s="29"/>
      <c r="D5" s="29"/>
      <c r="E5" s="30"/>
      <c r="F5" s="31"/>
    </row>
    <row r="6" spans="1:6" x14ac:dyDescent="0.25">
      <c r="A6" s="32" t="s">
        <v>103</v>
      </c>
      <c r="B6" s="32"/>
      <c r="C6" s="32"/>
      <c r="D6" s="32"/>
      <c r="E6" s="32"/>
      <c r="F6" s="32"/>
    </row>
    <row r="8" spans="1:6" ht="16.5" thickBot="1" x14ac:dyDescent="0.3">
      <c r="A8" s="33" t="s">
        <v>74</v>
      </c>
      <c r="B8" s="34" t="s">
        <v>73</v>
      </c>
      <c r="C8" s="34"/>
      <c r="D8" s="34"/>
      <c r="E8" s="34"/>
      <c r="F8" s="33"/>
    </row>
    <row r="9" spans="1:6" ht="15.75" thickTop="1" x14ac:dyDescent="0.25">
      <c r="D9" s="35"/>
      <c r="E9" s="35"/>
      <c r="F9" s="35"/>
    </row>
    <row r="10" spans="1:6" x14ac:dyDescent="0.25">
      <c r="A10" s="36" t="s">
        <v>75</v>
      </c>
      <c r="B10" s="36"/>
      <c r="C10" s="4"/>
      <c r="D10" s="35"/>
      <c r="E10" s="37" t="s">
        <v>72</v>
      </c>
      <c r="F10" s="38">
        <f ca="1">TODAY()</f>
        <v>44071</v>
      </c>
    </row>
    <row r="11" spans="1:6" x14ac:dyDescent="0.25">
      <c r="D11" s="35"/>
      <c r="E11" s="35"/>
      <c r="F11" s="35"/>
    </row>
    <row r="12" spans="1:6" x14ac:dyDescent="0.25">
      <c r="A12" s="37" t="s">
        <v>76</v>
      </c>
      <c r="B12" s="37"/>
      <c r="C12" s="4"/>
      <c r="D12" s="39" t="s">
        <v>78</v>
      </c>
      <c r="E12" s="8"/>
      <c r="F12" s="8"/>
    </row>
    <row r="13" spans="1:6" x14ac:dyDescent="0.25">
      <c r="D13" s="35"/>
      <c r="E13" s="35"/>
      <c r="F13" s="35"/>
    </row>
    <row r="14" spans="1:6" x14ac:dyDescent="0.25">
      <c r="A14" s="37" t="s">
        <v>79</v>
      </c>
      <c r="B14" s="40"/>
      <c r="C14" s="5"/>
      <c r="D14" s="39" t="s">
        <v>80</v>
      </c>
      <c r="E14" s="9"/>
      <c r="F14" s="9"/>
    </row>
    <row r="15" spans="1:6" x14ac:dyDescent="0.25">
      <c r="D15" s="35"/>
      <c r="E15" s="35"/>
      <c r="F15" s="35"/>
    </row>
    <row r="16" spans="1:6" x14ac:dyDescent="0.25">
      <c r="A16" s="8"/>
      <c r="B16" s="8"/>
      <c r="C16" s="8"/>
      <c r="D16" s="35"/>
      <c r="E16" s="41" t="s">
        <v>98</v>
      </c>
      <c r="F16" s="2"/>
    </row>
    <row r="17" spans="1:7" x14ac:dyDescent="0.25">
      <c r="D17" s="35"/>
      <c r="E17" s="35"/>
      <c r="F17" s="35"/>
    </row>
    <row r="18" spans="1:7" ht="16.5" thickBot="1" x14ac:dyDescent="0.3">
      <c r="A18" s="33" t="s">
        <v>93</v>
      </c>
      <c r="B18" s="34" t="s">
        <v>94</v>
      </c>
      <c r="C18" s="34"/>
      <c r="D18" s="34"/>
      <c r="E18" s="34"/>
      <c r="F18" s="33"/>
    </row>
    <row r="19" spans="1:7" ht="15.75" thickTop="1" x14ac:dyDescent="0.25">
      <c r="D19" s="35"/>
      <c r="E19" s="35"/>
      <c r="F19" s="35"/>
    </row>
    <row r="20" spans="1:7" x14ac:dyDescent="0.25">
      <c r="A20" s="42" t="s">
        <v>0</v>
      </c>
      <c r="B20" s="42"/>
      <c r="C20" s="43" t="s">
        <v>1</v>
      </c>
      <c r="D20" s="44" t="s">
        <v>2</v>
      </c>
      <c r="E20" s="45" t="s">
        <v>3</v>
      </c>
      <c r="F20" s="45" t="s">
        <v>4</v>
      </c>
    </row>
    <row r="21" spans="1:7" ht="21.2" customHeight="1" x14ac:dyDescent="0.25">
      <c r="A21" s="7" t="str">
        <f>VLOOKUP(C21,Table1[],2,FALSE)</f>
        <v>RVPLOLMXL</v>
      </c>
      <c r="B21" s="7"/>
      <c r="C21" s="2" t="s">
        <v>13</v>
      </c>
      <c r="D21" s="3">
        <v>1</v>
      </c>
      <c r="E21" s="46">
        <f>VLOOKUP(C21,Table1[],3,FALSE)</f>
        <v>20</v>
      </c>
      <c r="F21" s="46">
        <f>E21*MAX(1,D21)</f>
        <v>20</v>
      </c>
      <c r="G21" s="15">
        <f>VLOOKUP(C21,Table1[],4,FALSE)</f>
        <v>1</v>
      </c>
    </row>
    <row r="22" spans="1:7" ht="21.2" customHeight="1" x14ac:dyDescent="0.25">
      <c r="A22" s="7" t="str">
        <f>IFERROR(VLOOKUP(C22,Table1[],2,FALSE),"")</f>
        <v/>
      </c>
      <c r="B22" s="7"/>
      <c r="C22" s="2"/>
      <c r="D22" s="3"/>
      <c r="E22" s="46">
        <f>IFERROR(VLOOKUP(C22,Table1[],3,FALSE),0)</f>
        <v>0</v>
      </c>
      <c r="F22" s="46">
        <f t="shared" ref="F22:F27" si="0">E22*MAX(1,D22)</f>
        <v>0</v>
      </c>
      <c r="G22" s="15">
        <f>IFERROR(VLOOKUP(C22,Table1[],4,FALSE),0)</f>
        <v>0</v>
      </c>
    </row>
    <row r="23" spans="1:7" ht="21.2" customHeight="1" x14ac:dyDescent="0.25">
      <c r="A23" s="7" t="str">
        <f>IFERROR(VLOOKUP(C23,Table1[],2,FALSE),"")</f>
        <v/>
      </c>
      <c r="B23" s="7"/>
      <c r="C23" s="2"/>
      <c r="D23" s="3"/>
      <c r="E23" s="46">
        <f>IFERROR(VLOOKUP(C23,Table1[],3,FALSE),0)</f>
        <v>0</v>
      </c>
      <c r="F23" s="46">
        <f t="shared" si="0"/>
        <v>0</v>
      </c>
      <c r="G23" s="15">
        <f>IFERROR(VLOOKUP(C23,Table1[],4,FALSE),0)</f>
        <v>0</v>
      </c>
    </row>
    <row r="24" spans="1:7" ht="21.2" customHeight="1" x14ac:dyDescent="0.25">
      <c r="A24" s="7" t="str">
        <f>IFERROR(VLOOKUP(C24,Table1[],2,FALSE),"")</f>
        <v/>
      </c>
      <c r="B24" s="7"/>
      <c r="C24" s="2"/>
      <c r="D24" s="3"/>
      <c r="E24" s="46">
        <f>IFERROR(VLOOKUP(C24,Table1[],3,FALSE),0)</f>
        <v>0</v>
      </c>
      <c r="F24" s="46">
        <f t="shared" ref="F24:F26" si="1">E24*MAX(1,D24)</f>
        <v>0</v>
      </c>
      <c r="G24" s="15">
        <f>IFERROR(VLOOKUP(C24,Table1[],4,FALSE),0)</f>
        <v>0</v>
      </c>
    </row>
    <row r="25" spans="1:7" ht="21.2" customHeight="1" x14ac:dyDescent="0.25">
      <c r="A25" s="7" t="str">
        <f>IFERROR(VLOOKUP(C25,Table1[],2,FALSE),"")</f>
        <v/>
      </c>
      <c r="B25" s="7"/>
      <c r="C25" s="2"/>
      <c r="D25" s="3"/>
      <c r="E25" s="46">
        <f>IFERROR(VLOOKUP(C25,Table1[],3,FALSE),0)</f>
        <v>0</v>
      </c>
      <c r="F25" s="46">
        <f t="shared" si="1"/>
        <v>0</v>
      </c>
      <c r="G25" s="15">
        <f>IFERROR(VLOOKUP(C25,Table1[],4,FALSE),0)</f>
        <v>0</v>
      </c>
    </row>
    <row r="26" spans="1:7" ht="21.2" customHeight="1" x14ac:dyDescent="0.25">
      <c r="A26" s="7" t="str">
        <f>IFERROR(VLOOKUP(C26,Table1[],2,FALSE),"")</f>
        <v/>
      </c>
      <c r="B26" s="7"/>
      <c r="C26" s="2"/>
      <c r="D26" s="3"/>
      <c r="E26" s="46">
        <f>IFERROR(VLOOKUP(C26,Table1[],3,FALSE),0)</f>
        <v>0</v>
      </c>
      <c r="F26" s="46">
        <f t="shared" si="1"/>
        <v>0</v>
      </c>
      <c r="G26" s="15">
        <f>IFERROR(VLOOKUP(C26,Table1[],4,FALSE),0)</f>
        <v>0</v>
      </c>
    </row>
    <row r="27" spans="1:7" ht="21.2" customHeight="1" x14ac:dyDescent="0.25">
      <c r="A27" s="7" t="str">
        <f>IFERROR(VLOOKUP(C27,Table1[],2,FALSE),"")</f>
        <v/>
      </c>
      <c r="B27" s="7"/>
      <c r="C27" s="2"/>
      <c r="D27" s="3"/>
      <c r="E27" s="46">
        <f>IFERROR(VLOOKUP(C27,Table1[],3,FALSE),0)</f>
        <v>0</v>
      </c>
      <c r="F27" s="46">
        <f t="shared" si="0"/>
        <v>0</v>
      </c>
      <c r="G27" s="15">
        <f>IFERROR(VLOOKUP(C27,Table1[],4,FALSE),0)</f>
        <v>0</v>
      </c>
    </row>
    <row r="29" spans="1:7" ht="15.75" thickBot="1" x14ac:dyDescent="0.3">
      <c r="E29" s="48" t="s">
        <v>5</v>
      </c>
      <c r="F29" s="48">
        <f>SUM(F21:F27)</f>
        <v>20</v>
      </c>
    </row>
    <row r="30" spans="1:7" ht="16.5" thickTop="1" thickBot="1" x14ac:dyDescent="0.3">
      <c r="E30" s="49" t="s">
        <v>77</v>
      </c>
      <c r="F30" s="49">
        <f>F29*0.0909</f>
        <v>1.8179999999999998</v>
      </c>
    </row>
    <row r="31" spans="1:7" ht="15.75" thickTop="1" x14ac:dyDescent="0.25"/>
    <row r="32" spans="1:7" ht="16.5" thickBot="1" x14ac:dyDescent="0.3">
      <c r="A32" s="33" t="s">
        <v>95</v>
      </c>
      <c r="B32" s="34" t="s">
        <v>96</v>
      </c>
      <c r="C32" s="34"/>
      <c r="D32" s="34"/>
      <c r="E32" s="34"/>
      <c r="F32" s="33"/>
    </row>
    <row r="33" spans="1:6" ht="15.75" thickTop="1" x14ac:dyDescent="0.25">
      <c r="D33" s="35"/>
      <c r="E33" s="35"/>
      <c r="F33" s="35"/>
    </row>
    <row r="34" spans="1:6" x14ac:dyDescent="0.25">
      <c r="A34" s="51"/>
      <c r="B34" s="52" t="s">
        <v>110</v>
      </c>
      <c r="C34" s="52"/>
      <c r="D34" s="53" t="str">
        <f>IF(D37="x","",IF(SUMIF($G$21:$G$27,1,$D$21:$D$27)&lt;=4,"x",""))</f>
        <v>x</v>
      </c>
      <c r="E34" s="51"/>
      <c r="F34" s="51"/>
    </row>
    <row r="35" spans="1:6" x14ac:dyDescent="0.25">
      <c r="B35" s="54" t="s">
        <v>109</v>
      </c>
      <c r="C35" s="54"/>
      <c r="D35" s="53" t="str">
        <f>IF(D37="x","",IF(AND(SUMIF($G$21:$G$27,1,$D$21:$D$27)&gt;4,SUMIF($G$21:$G$27,1,$D$21:$D$27)&lt;=6),"x",""))</f>
        <v/>
      </c>
    </row>
    <row r="36" spans="1:6" x14ac:dyDescent="0.25">
      <c r="B36" s="54" t="s">
        <v>108</v>
      </c>
      <c r="C36" s="54"/>
      <c r="D36" s="53" t="str">
        <f>IF(D37="x","",IF(SUMIF($G$21:$G$27,1,$D$21:$D$27)&gt;=7,"x",""))</f>
        <v/>
      </c>
    </row>
    <row r="37" spans="1:6" x14ac:dyDescent="0.25">
      <c r="B37" s="54" t="s">
        <v>114</v>
      </c>
      <c r="C37" s="54"/>
      <c r="D37" s="53" t="str">
        <f>IF(AND(SUM($G$21:$G$27)=0,SUMIF($G$21:$G$27,0,$D$21:$D$27)&gt;0,SUMIF($G$21:$G$27,0,$D$21:$D$27)&lt;=8),"x","")</f>
        <v/>
      </c>
    </row>
    <row r="38" spans="1:6" x14ac:dyDescent="0.25">
      <c r="B38" s="54" t="s">
        <v>113</v>
      </c>
      <c r="C38" s="54"/>
      <c r="D38" s="6" t="s">
        <v>111</v>
      </c>
    </row>
    <row r="39" spans="1:6" x14ac:dyDescent="0.25">
      <c r="B39" s="35" t="s">
        <v>97</v>
      </c>
    </row>
    <row r="41" spans="1:6" ht="15.75" thickBot="1" x14ac:dyDescent="0.3">
      <c r="E41" s="48" t="s">
        <v>5</v>
      </c>
      <c r="F41" s="48">
        <f>IF(D38="Yes",0,IF(OR(E14="Central QLD",E14="Kennedy",E14="Far North",D34="x"),10,IF(D36="x",20,15)))</f>
        <v>0</v>
      </c>
    </row>
    <row r="42" spans="1:6" ht="16.5" thickTop="1" thickBot="1" x14ac:dyDescent="0.3">
      <c r="E42" s="49" t="s">
        <v>77</v>
      </c>
      <c r="F42" s="49">
        <f>F41*0.0909</f>
        <v>0</v>
      </c>
    </row>
    <row r="43" spans="1:6" ht="21" thickTop="1" thickBot="1" x14ac:dyDescent="0.35">
      <c r="A43" s="55"/>
      <c r="B43" s="55"/>
      <c r="C43" s="56"/>
      <c r="D43" s="57" t="s">
        <v>99</v>
      </c>
      <c r="E43" s="58">
        <f>F41+F29</f>
        <v>20</v>
      </c>
      <c r="F43" s="58"/>
    </row>
    <row r="44" spans="1:6" ht="16.5" thickTop="1" thickBot="1" x14ac:dyDescent="0.3">
      <c r="E44" s="59" t="s">
        <v>100</v>
      </c>
      <c r="F44" s="59">
        <f>F42+F30</f>
        <v>1.8179999999999998</v>
      </c>
    </row>
    <row r="45" spans="1:6" ht="15.75" thickTop="1" x14ac:dyDescent="0.25"/>
    <row r="46" spans="1:6" ht="16.5" thickBot="1" x14ac:dyDescent="0.3">
      <c r="A46" s="33" t="s">
        <v>105</v>
      </c>
      <c r="B46" s="34" t="s">
        <v>106</v>
      </c>
      <c r="C46" s="34"/>
      <c r="D46" s="34"/>
      <c r="E46" s="34"/>
      <c r="F46" s="33"/>
    </row>
    <row r="47" spans="1:6" ht="15.75" thickTop="1" x14ac:dyDescent="0.25"/>
    <row r="48" spans="1:6" ht="14.25" customHeight="1" x14ac:dyDescent="0.25">
      <c r="A48" s="60" t="s">
        <v>107</v>
      </c>
      <c r="B48" s="60"/>
      <c r="C48" s="60"/>
      <c r="D48" s="60"/>
      <c r="E48" s="60"/>
      <c r="F48" s="60"/>
    </row>
    <row r="49" spans="1:6" x14ac:dyDescent="0.25">
      <c r="A49" s="60"/>
      <c r="B49" s="60"/>
      <c r="C49" s="60"/>
      <c r="D49" s="60"/>
      <c r="E49" s="60"/>
      <c r="F49" s="60"/>
    </row>
    <row r="50" spans="1:6" x14ac:dyDescent="0.25">
      <c r="A50" s="60"/>
      <c r="B50" s="60"/>
      <c r="C50" s="60"/>
      <c r="D50" s="60"/>
      <c r="E50" s="60"/>
      <c r="F50" s="60"/>
    </row>
  </sheetData>
  <sheetProtection algorithmName="SHA-512" hashValue="dxY/vZkEY42h02rFC2OhMoaF/IF1wlFmFb03R/owuRy5aIUzQCufdRKy5uIAqViodWyrea+MyJbVR0/8JSPDJg==" saltValue="D9oilBbS23Sy4m7Q3zWUQg==" spinCount="100000" sheet="1" objects="1" scenarios="1" selectLockedCells="1"/>
  <mergeCells count="29">
    <mergeCell ref="A48:F50"/>
    <mergeCell ref="A25:B25"/>
    <mergeCell ref="A26:B26"/>
    <mergeCell ref="B46:E46"/>
    <mergeCell ref="B36:C36"/>
    <mergeCell ref="B35:C35"/>
    <mergeCell ref="B34:C34"/>
    <mergeCell ref="B38:C38"/>
    <mergeCell ref="B32:E32"/>
    <mergeCell ref="E43:F43"/>
    <mergeCell ref="A27:B27"/>
    <mergeCell ref="B37:C37"/>
    <mergeCell ref="A10:B10"/>
    <mergeCell ref="E12:F12"/>
    <mergeCell ref="A16:C16"/>
    <mergeCell ref="E14:F14"/>
    <mergeCell ref="B18:E18"/>
    <mergeCell ref="A20:B20"/>
    <mergeCell ref="A21:B21"/>
    <mergeCell ref="A22:B22"/>
    <mergeCell ref="A23:B23"/>
    <mergeCell ref="A24:B24"/>
    <mergeCell ref="B8:E8"/>
    <mergeCell ref="A1:A5"/>
    <mergeCell ref="B1:E1"/>
    <mergeCell ref="B4:E5"/>
    <mergeCell ref="B3:E3"/>
    <mergeCell ref="B2:E2"/>
    <mergeCell ref="A6:F6"/>
  </mergeCells>
  <phoneticPr fontId="6" type="noConversion"/>
  <pageMargins left="0.51181102362204722" right="0.51181102362204722" top="0.19685039370078741" bottom="0.39370078740157483" header="0.31496062992125984" footer="0.31496062992125984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A2682CD-6615-4D29-99CF-7E8EBE62C59B}">
          <x14:formula1>
            <xm:f>Sheet2!$G$2:$G$12</xm:f>
          </x14:formula1>
          <xm:sqref>E14:F14</xm:sqref>
        </x14:dataValidation>
        <x14:dataValidation type="list" allowBlank="1" showInputMessage="1" showErrorMessage="1" xr:uid="{1F5268BB-3CF1-4B1E-B3D9-2253B64A19EA}">
          <x14:formula1>
            <xm:f>Sheet2!$J$1:$J$2</xm:f>
          </x14:formula1>
          <xm:sqref>D38</xm:sqref>
        </x14:dataValidation>
        <x14:dataValidation type="list" allowBlank="1" showInputMessage="1" showErrorMessage="1" xr:uid="{F9CE2478-11D0-40E6-9A64-84550FF1F00F}">
          <x14:formula1>
            <xm:f>Sheet2!$A$2:$A$33</xm:f>
          </x14:formula1>
          <xm:sqref>C21:C27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4BEB-DC0E-426C-8644-25AC2BB8D2B6}">
  <dimension ref="A1:J33"/>
  <sheetViews>
    <sheetView workbookViewId="0">
      <selection activeCell="F21" sqref="F21"/>
    </sheetView>
  </sheetViews>
  <sheetFormatPr defaultRowHeight="15" x14ac:dyDescent="0.25"/>
  <cols>
    <col min="1" max="1" width="33.5703125" bestFit="1" customWidth="1"/>
    <col min="2" max="2" width="15.28515625" bestFit="1" customWidth="1"/>
    <col min="3" max="3" width="13.42578125" style="1" bestFit="1" customWidth="1"/>
    <col min="7" max="7" width="21.140625" bestFit="1" customWidth="1"/>
  </cols>
  <sheetData>
    <row r="1" spans="1:10" x14ac:dyDescent="0.25">
      <c r="A1" t="s">
        <v>1</v>
      </c>
      <c r="B1" t="s">
        <v>0</v>
      </c>
      <c r="C1" s="1" t="s">
        <v>3</v>
      </c>
      <c r="D1" t="s">
        <v>115</v>
      </c>
      <c r="G1" t="s">
        <v>81</v>
      </c>
      <c r="J1" t="s">
        <v>111</v>
      </c>
    </row>
    <row r="2" spans="1:10" x14ac:dyDescent="0.25">
      <c r="A2" t="s">
        <v>13</v>
      </c>
      <c r="B2" t="s">
        <v>9</v>
      </c>
      <c r="C2" s="1">
        <v>20</v>
      </c>
      <c r="D2">
        <v>1</v>
      </c>
      <c r="G2" t="s">
        <v>82</v>
      </c>
      <c r="J2" t="s">
        <v>112</v>
      </c>
    </row>
    <row r="3" spans="1:10" x14ac:dyDescent="0.25">
      <c r="A3" t="s">
        <v>14</v>
      </c>
      <c r="B3" t="s">
        <v>10</v>
      </c>
      <c r="C3" s="1">
        <v>20</v>
      </c>
      <c r="D3">
        <v>1</v>
      </c>
      <c r="G3" t="s">
        <v>83</v>
      </c>
    </row>
    <row r="4" spans="1:10" x14ac:dyDescent="0.25">
      <c r="A4" t="s">
        <v>15</v>
      </c>
      <c r="B4" t="s">
        <v>11</v>
      </c>
      <c r="C4" s="1">
        <v>20</v>
      </c>
      <c r="D4">
        <v>1</v>
      </c>
      <c r="G4" t="s">
        <v>84</v>
      </c>
    </row>
    <row r="5" spans="1:10" x14ac:dyDescent="0.25">
      <c r="A5" t="s">
        <v>16</v>
      </c>
      <c r="B5" t="s">
        <v>12</v>
      </c>
      <c r="C5" s="1">
        <v>20</v>
      </c>
      <c r="D5">
        <v>1</v>
      </c>
      <c r="G5" t="s">
        <v>91</v>
      </c>
    </row>
    <row r="6" spans="1:10" x14ac:dyDescent="0.25">
      <c r="A6" t="s">
        <v>18</v>
      </c>
      <c r="B6" t="s">
        <v>17</v>
      </c>
      <c r="C6" s="1">
        <v>20</v>
      </c>
      <c r="D6">
        <v>1</v>
      </c>
      <c r="G6" t="s">
        <v>85</v>
      </c>
    </row>
    <row r="7" spans="1:10" x14ac:dyDescent="0.25">
      <c r="A7" t="s">
        <v>25</v>
      </c>
      <c r="B7" t="s">
        <v>19</v>
      </c>
      <c r="C7" s="1">
        <v>20</v>
      </c>
      <c r="D7">
        <v>1</v>
      </c>
      <c r="G7" t="s">
        <v>87</v>
      </c>
    </row>
    <row r="8" spans="1:10" x14ac:dyDescent="0.25">
      <c r="A8" t="s">
        <v>26</v>
      </c>
      <c r="B8" t="s">
        <v>20</v>
      </c>
      <c r="C8" s="1">
        <v>20</v>
      </c>
      <c r="D8">
        <v>1</v>
      </c>
      <c r="G8" t="s">
        <v>86</v>
      </c>
    </row>
    <row r="9" spans="1:10" x14ac:dyDescent="0.25">
      <c r="A9" t="s">
        <v>27</v>
      </c>
      <c r="B9" t="s">
        <v>21</v>
      </c>
      <c r="C9" s="1">
        <v>20</v>
      </c>
      <c r="D9">
        <v>1</v>
      </c>
      <c r="G9" t="s">
        <v>89</v>
      </c>
    </row>
    <row r="10" spans="1:10" x14ac:dyDescent="0.25">
      <c r="A10" t="s">
        <v>28</v>
      </c>
      <c r="B10" t="s">
        <v>22</v>
      </c>
      <c r="C10" s="1">
        <v>20</v>
      </c>
      <c r="D10">
        <v>1</v>
      </c>
      <c r="G10" t="s">
        <v>90</v>
      </c>
    </row>
    <row r="11" spans="1:10" x14ac:dyDescent="0.25">
      <c r="A11" t="s">
        <v>29</v>
      </c>
      <c r="B11" t="s">
        <v>23</v>
      </c>
      <c r="C11" s="1">
        <v>20</v>
      </c>
      <c r="D11">
        <v>1</v>
      </c>
      <c r="G11" t="s">
        <v>88</v>
      </c>
    </row>
    <row r="12" spans="1:10" x14ac:dyDescent="0.25">
      <c r="A12" t="s">
        <v>30</v>
      </c>
      <c r="B12" t="s">
        <v>24</v>
      </c>
      <c r="C12" s="1">
        <v>20</v>
      </c>
      <c r="D12">
        <v>1</v>
      </c>
      <c r="G12" t="s">
        <v>92</v>
      </c>
    </row>
    <row r="13" spans="1:10" x14ac:dyDescent="0.25">
      <c r="A13" t="s">
        <v>37</v>
      </c>
      <c r="B13" t="s">
        <v>31</v>
      </c>
      <c r="C13" s="1">
        <v>30</v>
      </c>
      <c r="D13">
        <v>1</v>
      </c>
    </row>
    <row r="14" spans="1:10" x14ac:dyDescent="0.25">
      <c r="A14" t="s">
        <v>38</v>
      </c>
      <c r="B14" t="s">
        <v>32</v>
      </c>
      <c r="C14" s="1">
        <v>30</v>
      </c>
      <c r="D14">
        <v>1</v>
      </c>
    </row>
    <row r="15" spans="1:10" x14ac:dyDescent="0.25">
      <c r="A15" t="s">
        <v>39</v>
      </c>
      <c r="B15" t="s">
        <v>33</v>
      </c>
      <c r="C15" s="1">
        <v>30</v>
      </c>
      <c r="D15">
        <v>1</v>
      </c>
    </row>
    <row r="16" spans="1:10" x14ac:dyDescent="0.25">
      <c r="A16" t="s">
        <v>40</v>
      </c>
      <c r="B16" t="s">
        <v>34</v>
      </c>
      <c r="C16" s="1">
        <v>30</v>
      </c>
      <c r="D16">
        <v>1</v>
      </c>
    </row>
    <row r="17" spans="1:4" x14ac:dyDescent="0.25">
      <c r="A17" t="s">
        <v>41</v>
      </c>
      <c r="B17" t="s">
        <v>35</v>
      </c>
      <c r="C17" s="1">
        <v>30</v>
      </c>
      <c r="D17">
        <v>1</v>
      </c>
    </row>
    <row r="18" spans="1:4" x14ac:dyDescent="0.25">
      <c r="A18" t="s">
        <v>42</v>
      </c>
      <c r="B18" t="s">
        <v>36</v>
      </c>
      <c r="C18" s="1">
        <v>30</v>
      </c>
      <c r="D18">
        <v>1</v>
      </c>
    </row>
    <row r="19" spans="1:4" x14ac:dyDescent="0.25">
      <c r="A19" t="s">
        <v>44</v>
      </c>
      <c r="B19" t="s">
        <v>43</v>
      </c>
      <c r="C19" s="1">
        <v>30</v>
      </c>
      <c r="D19">
        <v>1</v>
      </c>
    </row>
    <row r="20" spans="1:4" x14ac:dyDescent="0.25">
      <c r="A20" t="s">
        <v>46</v>
      </c>
      <c r="B20" t="s">
        <v>45</v>
      </c>
      <c r="C20" s="1">
        <v>30</v>
      </c>
      <c r="D20">
        <v>1</v>
      </c>
    </row>
    <row r="21" spans="1:4" x14ac:dyDescent="0.25">
      <c r="A21" t="s">
        <v>49</v>
      </c>
      <c r="B21" t="s">
        <v>47</v>
      </c>
      <c r="C21" s="1">
        <v>30</v>
      </c>
      <c r="D21">
        <v>1</v>
      </c>
    </row>
    <row r="22" spans="1:4" x14ac:dyDescent="0.25">
      <c r="A22" t="s">
        <v>50</v>
      </c>
      <c r="B22" t="s">
        <v>6</v>
      </c>
      <c r="C22" s="1">
        <v>30</v>
      </c>
      <c r="D22">
        <v>1</v>
      </c>
    </row>
    <row r="23" spans="1:4" x14ac:dyDescent="0.25">
      <c r="A23" t="s">
        <v>51</v>
      </c>
      <c r="B23" t="s">
        <v>7</v>
      </c>
      <c r="C23" s="1">
        <v>30</v>
      </c>
      <c r="D23">
        <v>1</v>
      </c>
    </row>
    <row r="24" spans="1:4" x14ac:dyDescent="0.25">
      <c r="A24" t="s">
        <v>52</v>
      </c>
      <c r="B24" t="s">
        <v>8</v>
      </c>
      <c r="C24" s="1">
        <v>30</v>
      </c>
      <c r="D24">
        <v>1</v>
      </c>
    </row>
    <row r="25" spans="1:4" x14ac:dyDescent="0.25">
      <c r="A25" t="s">
        <v>53</v>
      </c>
      <c r="B25" t="s">
        <v>48</v>
      </c>
      <c r="C25" s="1">
        <v>30</v>
      </c>
      <c r="D25">
        <v>1</v>
      </c>
    </row>
    <row r="26" spans="1:4" x14ac:dyDescent="0.25">
      <c r="A26" t="s">
        <v>64</v>
      </c>
      <c r="B26" t="s">
        <v>56</v>
      </c>
      <c r="C26" s="1">
        <v>6</v>
      </c>
      <c r="D26">
        <v>0</v>
      </c>
    </row>
    <row r="27" spans="1:4" x14ac:dyDescent="0.25">
      <c r="A27" t="s">
        <v>65</v>
      </c>
      <c r="B27" t="s">
        <v>57</v>
      </c>
      <c r="C27" s="1">
        <v>1.5</v>
      </c>
      <c r="D27">
        <v>0</v>
      </c>
    </row>
    <row r="28" spans="1:4" x14ac:dyDescent="0.25">
      <c r="A28" t="s">
        <v>66</v>
      </c>
      <c r="B28" t="s">
        <v>58</v>
      </c>
      <c r="C28" s="1">
        <v>4</v>
      </c>
      <c r="D28">
        <v>0</v>
      </c>
    </row>
    <row r="29" spans="1:4" x14ac:dyDescent="0.25">
      <c r="A29" t="s">
        <v>67</v>
      </c>
      <c r="B29" t="s">
        <v>59</v>
      </c>
      <c r="C29" s="1">
        <v>3</v>
      </c>
      <c r="D29">
        <v>0</v>
      </c>
    </row>
    <row r="30" spans="1:4" x14ac:dyDescent="0.25">
      <c r="A30" t="s">
        <v>68</v>
      </c>
      <c r="B30" t="s">
        <v>60</v>
      </c>
      <c r="C30" s="1">
        <v>1.5</v>
      </c>
      <c r="D30">
        <v>0</v>
      </c>
    </row>
    <row r="31" spans="1:4" x14ac:dyDescent="0.25">
      <c r="A31" t="s">
        <v>69</v>
      </c>
      <c r="B31" t="s">
        <v>61</v>
      </c>
      <c r="C31" s="1">
        <v>10</v>
      </c>
      <c r="D31">
        <v>1</v>
      </c>
    </row>
    <row r="32" spans="1:4" x14ac:dyDescent="0.25">
      <c r="A32" t="s">
        <v>70</v>
      </c>
      <c r="B32" t="s">
        <v>62</v>
      </c>
      <c r="C32" s="1">
        <v>5</v>
      </c>
      <c r="D32">
        <v>1</v>
      </c>
    </row>
    <row r="33" spans="1:4" x14ac:dyDescent="0.25">
      <c r="A33" t="s">
        <v>71</v>
      </c>
      <c r="B33" t="s">
        <v>63</v>
      </c>
      <c r="C33" s="1">
        <v>5</v>
      </c>
      <c r="D33">
        <v>1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9EF7B1E4323849AA7E37C1E238BF49" ma:contentTypeVersion="7" ma:contentTypeDescription="Create a new document." ma:contentTypeScope="" ma:versionID="bb593fa369b2edc32f5e87f948073814">
  <xsd:schema xmlns:xsd="http://www.w3.org/2001/XMLSchema" xmlns:xs="http://www.w3.org/2001/XMLSchema" xmlns:p="http://schemas.microsoft.com/office/2006/metadata/properties" xmlns:ns2="9fa8bb87-5a76-470a-943a-a072838df6f2" xmlns:ns3="5a46c0f4-ba82-400d-8cdb-6405d656dbfd" targetNamespace="http://schemas.microsoft.com/office/2006/metadata/properties" ma:root="true" ma:fieldsID="9c1721f71657d4a2d81d7a0c2ffa1019" ns2:_="" ns3:_="">
    <xsd:import namespace="9fa8bb87-5a76-470a-943a-a072838df6f2"/>
    <xsd:import namespace="5a46c0f4-ba82-400d-8cdb-6405d656db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_x0020_Typ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8bb87-5a76-470a-943a-a072838df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_x0020_Type" ma:index="10" nillable="true" ma:displayName="Document Type" ma:default="Duty Statement" ma:format="Dropdown" ma:internalName="Document_x0020_Type">
      <xsd:simpleType>
        <xsd:restriction base="dms:Choice">
          <xsd:enumeration value="Duty Statement"/>
          <xsd:enumeration value="Event Scope"/>
          <xsd:enumeration value="Guides and Manuals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6c0f4-ba82-400d-8cdb-6405d656dbf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9fa8bb87-5a76-470a-943a-a072838df6f2">Duty Statement</Document_x0020_Type>
  </documentManagement>
</p:properties>
</file>

<file path=customXml/itemProps1.xml><?xml version="1.0" encoding="utf-8"?>
<ds:datastoreItem xmlns:ds="http://schemas.openxmlformats.org/officeDocument/2006/customXml" ds:itemID="{6DD04712-1F73-4C27-97F6-40D3B330B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a8bb87-5a76-470a-943a-a072838df6f2"/>
    <ds:schemaRef ds:uri="5a46c0f4-ba82-400d-8cdb-6405d656db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6A8943-FBAA-4BBE-B6E8-097F190806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8E177C-4AA1-42E3-AF28-A80DFDF668D2}">
  <ds:schemaRefs>
    <ds:schemaRef ds:uri="http://purl.org/dc/terms/"/>
    <ds:schemaRef ds:uri="http://schemas.openxmlformats.org/package/2006/metadata/core-properties"/>
    <ds:schemaRef ds:uri="9fa8bb87-5a76-470a-943a-a072838df6f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a46c0f4-ba82-400d-8cdb-6405d656db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Wilson</dc:creator>
  <cp:lastModifiedBy>Brendan Wilson</cp:lastModifiedBy>
  <dcterms:created xsi:type="dcterms:W3CDTF">2020-06-23T05:59:00Z</dcterms:created>
  <dcterms:modified xsi:type="dcterms:W3CDTF">2020-08-28T10:27:04Z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0x010100A89EF7B1E4323849AA7E37C1E238BF49</vt:lpwstr>
  </property>
</Properties>
</file>